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E:\per Dirigente\DISTRIBUTORI AUTOMATICI REV 1 APRILE 2025\"/>
    </mc:Choice>
  </mc:AlternateContent>
  <xr:revisionPtr revIDLastSave="0" documentId="13_ncr:1_{666C3918-7829-4404-A465-3A24718BD2C2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PEF_DISTRIBUTORI AUTOMATICI" sheetId="1" r:id="rId1"/>
    <sheet name="LISTINO PREZZI A BASE DI GARA" sheetId="5" r:id="rId2"/>
    <sheet name="DISTRIBUTORI_DETTAGLIO RICAVI" sheetId="8" r:id="rId3"/>
    <sheet name="DISTRIBUTORI_DETTAGLIO COSTI" sheetId="4" r:id="rId4"/>
    <sheet name="DISTRIBUTORI_AMMORTAMENTO" sheetId="7" r:id="rId5"/>
    <sheet name="ONERI FINANZIARI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8" l="1"/>
  <c r="B11" i="8"/>
  <c r="B13" i="8" s="1"/>
  <c r="B8" i="8"/>
  <c r="D6" i="5"/>
  <c r="F5" i="6"/>
  <c r="D39" i="5"/>
  <c r="D33" i="5"/>
  <c r="C4" i="1" l="1"/>
  <c r="B11" i="4"/>
  <c r="C26" i="1" l="1"/>
  <c r="C5" i="6" l="1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4" i="5"/>
  <c r="D35" i="5"/>
  <c r="D36" i="5"/>
  <c r="D37" i="5"/>
  <c r="D38" i="5"/>
  <c r="E12" i="1"/>
  <c r="D12" i="1"/>
  <c r="C11" i="1"/>
  <c r="F5" i="7"/>
  <c r="F4" i="7"/>
  <c r="B5" i="4"/>
  <c r="B15" i="4"/>
  <c r="C10" i="1" s="1"/>
  <c r="D40" i="5" l="1"/>
  <c r="B14" i="4" s="1"/>
  <c r="D4" i="1"/>
  <c r="F6" i="7"/>
  <c r="D19" i="1" s="1"/>
  <c r="C6" i="6"/>
  <c r="F6" i="6"/>
  <c r="D26" i="1" s="1"/>
  <c r="B4" i="4"/>
  <c r="C8" i="1" s="1"/>
  <c r="C19" i="1" l="1"/>
  <c r="B20" i="4"/>
  <c r="E4" i="1"/>
  <c r="E19" i="1"/>
  <c r="F7" i="6"/>
  <c r="E26" i="1" s="1"/>
  <c r="C7" i="6"/>
  <c r="C9" i="1"/>
  <c r="C15" i="1" s="1"/>
  <c r="F13" i="1" l="1"/>
  <c r="F12" i="1"/>
  <c r="D11" i="1"/>
  <c r="E11" i="1"/>
  <c r="D10" i="1"/>
  <c r="E10" i="1"/>
  <c r="D6" i="1" l="1"/>
  <c r="F4" i="1"/>
  <c r="E6" i="1"/>
  <c r="E22" i="1"/>
  <c r="D22" i="1"/>
  <c r="D9" i="1"/>
  <c r="E9" i="1"/>
  <c r="F10" i="1"/>
  <c r="F11" i="1"/>
  <c r="C22" i="1"/>
  <c r="E8" i="1"/>
  <c r="D8" i="1"/>
  <c r="D15" i="1" s="1"/>
  <c r="F9" i="1" l="1"/>
  <c r="C6" i="1"/>
  <c r="C32" i="1" s="1"/>
  <c r="D32" i="1"/>
  <c r="E32" i="1"/>
  <c r="D17" i="1"/>
  <c r="D24" i="1" s="1"/>
  <c r="D28" i="1" s="1"/>
  <c r="D31" i="1" s="1"/>
  <c r="F22" i="1"/>
  <c r="F19" i="1"/>
  <c r="E15" i="1"/>
  <c r="E17" i="1" s="1"/>
  <c r="E24" i="1" s="1"/>
  <c r="E28" i="1" s="1"/>
  <c r="E31" i="1" s="1"/>
  <c r="F8" i="1"/>
  <c r="F6" i="1" l="1"/>
  <c r="C17" i="1"/>
  <c r="C24" i="1" s="1"/>
  <c r="C28" i="1" s="1"/>
  <c r="E30" i="1"/>
  <c r="E33" i="1" s="1"/>
  <c r="F32" i="1"/>
  <c r="F15" i="1"/>
  <c r="D30" i="1"/>
  <c r="D33" i="1" s="1"/>
  <c r="F17" i="1" l="1"/>
  <c r="C31" i="1"/>
  <c r="F24" i="1"/>
  <c r="C30" i="1" l="1"/>
  <c r="C33" i="1" s="1"/>
  <c r="F26" i="1" l="1"/>
  <c r="F28" i="1" l="1"/>
  <c r="F31" i="1" l="1"/>
  <c r="F33" i="1" l="1"/>
  <c r="F30" i="1"/>
</calcChain>
</file>

<file path=xl/sharedStrings.xml><?xml version="1.0" encoding="utf-8"?>
<sst xmlns="http://schemas.openxmlformats.org/spreadsheetml/2006/main" count="127" uniqueCount="110">
  <si>
    <t>CONTO ECONOMICO</t>
  </si>
  <si>
    <t>Anno 1</t>
  </si>
  <si>
    <t>Anno 2</t>
  </si>
  <si>
    <t>Anno 3</t>
  </si>
  <si>
    <t>TOTALE</t>
  </si>
  <si>
    <t>(+)</t>
  </si>
  <si>
    <t>Fatturato medio annuo</t>
  </si>
  <si>
    <t>(A) Ricavi Totali</t>
  </si>
  <si>
    <t>(-)</t>
  </si>
  <si>
    <t>Spese generali</t>
  </si>
  <si>
    <t>Oneri diversi di gestione</t>
  </si>
  <si>
    <t>(B) Costi operativi totali</t>
  </si>
  <si>
    <t>( C) Margine operativo lordo (A) - (B)</t>
  </si>
  <si>
    <t>Ammortamento beni materiali</t>
  </si>
  <si>
    <t>Ammortamento beni immateriali</t>
  </si>
  <si>
    <t>(D) Totale ammortamenti e accantonamenti</t>
  </si>
  <si>
    <t>(E) Margine operativo netto</t>
  </si>
  <si>
    <t>Oneri finanziari</t>
  </si>
  <si>
    <t>(G) Utile ante imposte</t>
  </si>
  <si>
    <t>Imposte e tasse</t>
  </si>
  <si>
    <t>(H) Utile netto</t>
  </si>
  <si>
    <t>Descrizione</t>
  </si>
  <si>
    <t>Quantità presuntive</t>
  </si>
  <si>
    <t>INVESTIMENTI</t>
  </si>
  <si>
    <t>AMMORTAMENTO</t>
  </si>
  <si>
    <t>Costo ( c )</t>
  </si>
  <si>
    <t>Descrizione Prodotto</t>
  </si>
  <si>
    <t>Importo</t>
  </si>
  <si>
    <t>Distributore automatico di bevande calde</t>
  </si>
  <si>
    <t>Distributore automatico di prodotti refrigerati, bevande e snack</t>
  </si>
  <si>
    <t>COSTI</t>
  </si>
  <si>
    <t>Costo annuo prodotti</t>
  </si>
  <si>
    <t>Totale costi</t>
  </si>
  <si>
    <t>RICAVI</t>
  </si>
  <si>
    <t>N. utilizzatori giornalieri</t>
  </si>
  <si>
    <t>N. giorni lavorativi l'anno</t>
  </si>
  <si>
    <t>N. erogazioni complessive l'anno</t>
  </si>
  <si>
    <t>Prezzo medio del prodotto erogato (IVA esclusa)</t>
  </si>
  <si>
    <t>FATTURATO MEDIO ANNUO</t>
  </si>
  <si>
    <t>Dipendenti</t>
  </si>
  <si>
    <t>Vita utile</t>
  </si>
  <si>
    <t>Costo orario per addetto</t>
  </si>
  <si>
    <t>N. ore impiegate per manutenzione per distributore</t>
  </si>
  <si>
    <t>N. di consegne</t>
  </si>
  <si>
    <t>Spese di trasporto per consegne</t>
  </si>
  <si>
    <t>Spese di trasporto complessive</t>
  </si>
  <si>
    <t>Spese di trasporto</t>
  </si>
  <si>
    <t>IRES (24%)</t>
  </si>
  <si>
    <t>IRAP (3,9%)</t>
  </si>
  <si>
    <t>ONERI FINANZIARI</t>
  </si>
  <si>
    <t>Costo personale</t>
  </si>
  <si>
    <t>Costo prodotti</t>
  </si>
  <si>
    <t>Utenze</t>
  </si>
  <si>
    <t>Distributore automatico di bevande calde- dim. …</t>
  </si>
  <si>
    <t>Costo complessivo manutenzione</t>
  </si>
  <si>
    <t>Costo complessivo rifornimento</t>
  </si>
  <si>
    <t>N. interventi di rifornimento</t>
  </si>
  <si>
    <t>Costo del personale</t>
  </si>
  <si>
    <t>N.distributori</t>
  </si>
  <si>
    <t>N. ore impiegate per rifornimento per distributore</t>
  </si>
  <si>
    <t>Totale ammortamento</t>
  </si>
  <si>
    <t>Listino prezzi a base di gara</t>
  </si>
  <si>
    <t>DISTRIBUTORI AUTOMATICI BEVANDE CALDE</t>
  </si>
  <si>
    <t>Prodotto con marca</t>
  </si>
  <si>
    <t>Caffè espresso</t>
  </si>
  <si>
    <t>Latte macchiato</t>
  </si>
  <si>
    <t>Totale</t>
  </si>
  <si>
    <t xml:space="preserve">Stima </t>
  </si>
  <si>
    <t>Anno</t>
  </si>
  <si>
    <t>Tasso d'interesse</t>
  </si>
  <si>
    <t>Anni concessione</t>
  </si>
  <si>
    <t>Interesse annuo</t>
  </si>
  <si>
    <t>N. interventi di manutenzione per distributore (per settimana)</t>
  </si>
  <si>
    <t>N. settimane lavorative</t>
  </si>
  <si>
    <t xml:space="preserve">Caffè espresso lungo </t>
  </si>
  <si>
    <t xml:space="preserve">Caffè composti (cappuccino, macchiato, ecc.) </t>
  </si>
  <si>
    <t>Caffè decaffeinato e composti</t>
  </si>
  <si>
    <t>Caffè al ginseng e composti</t>
  </si>
  <si>
    <t>Caffè d'orzo e composti</t>
  </si>
  <si>
    <t>Latte</t>
  </si>
  <si>
    <t>Thè al limone</t>
  </si>
  <si>
    <t>Cioccolato</t>
  </si>
  <si>
    <t>Cioccolato forte</t>
  </si>
  <si>
    <t>Cioccolato con il latte</t>
  </si>
  <si>
    <t xml:space="preserve">Acqua minerale naturale in pet lt 0,5 </t>
  </si>
  <si>
    <t xml:space="preserve">Acqua minerale frizzante in pet lt 0,5 </t>
  </si>
  <si>
    <t xml:space="preserve">The freddo al limone in pet lt 0,5 </t>
  </si>
  <si>
    <t>The freddo alla pesca in pet lt 0,5</t>
  </si>
  <si>
    <t xml:space="preserve">The freddo al limone in lattina cl 0,33 </t>
  </si>
  <si>
    <t xml:space="preserve">The freddo alla pesca in lattina cl 0,33 </t>
  </si>
  <si>
    <t xml:space="preserve">Succo di frutta in tetrapak 200 ml </t>
  </si>
  <si>
    <t xml:space="preserve">Succo di frutta in bottiglietta di plastica 250 ml </t>
  </si>
  <si>
    <t>Yogurt da bere/Kefir</t>
  </si>
  <si>
    <t xml:space="preserve">Bibite (es. coca cola, etc.) </t>
  </si>
  <si>
    <t>Cookies classici/biscotti</t>
  </si>
  <si>
    <t>Wafer varie farciture</t>
  </si>
  <si>
    <t>Barrette di cioccolata a basso contenuto di zucchero</t>
  </si>
  <si>
    <t>Grissini, crackers, taralli, schiacciatine</t>
  </si>
  <si>
    <t>Crackers con grana</t>
  </si>
  <si>
    <t>Patatine e similari</t>
  </si>
  <si>
    <t>Frutta fresca disidratata, frutta secca</t>
  </si>
  <si>
    <t>Barrette energetiche</t>
  </si>
  <si>
    <t>Tramezzini/panini vegetariani</t>
  </si>
  <si>
    <t>Tramezzini/panini con salumi/carne</t>
  </si>
  <si>
    <t>Prodotti biologici ed equosolidali</t>
  </si>
  <si>
    <t>Insalate e/o piatti pronti</t>
  </si>
  <si>
    <t xml:space="preserve"> </t>
  </si>
  <si>
    <t>Canone annuo della concessione</t>
  </si>
  <si>
    <t>N. medio di erogazioni per utilizzatore al giorno (stimate dalla Stazione appaltante 2)</t>
  </si>
  <si>
    <t>Percentuale comprensiva di utenti esterni (stimata dalla Stazione appaltante 105%)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</si>
</sst>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10]_-;\-* #,##0.00\ [$€-410]_-;_-* &quot;-&quot;??\ [$€-410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14999847407452621"/>
      </left>
      <right style="thin">
        <color theme="0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14999847407452621"/>
      </left>
      <right style="thin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14999847407452621"/>
      </right>
      <top style="medium">
        <color theme="0" tint="-0.14999847407452621"/>
      </top>
      <bottom style="thin">
        <color theme="0" tint="-0.14999847407452621"/>
      </bottom>
      <diagonal/>
    </border>
    <border>
      <left style="medium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medium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theme="0" tint="-0.14999847407452621"/>
      </bottom>
      <diagonal/>
    </border>
    <border>
      <left style="thin">
        <color theme="0" tint="-0.14999847407452621"/>
      </left>
      <right style="medium">
        <color theme="0" tint="-0.14999847407452621"/>
      </right>
      <top style="thin">
        <color theme="0" tint="-0.14999847407452621"/>
      </top>
      <bottom style="medium">
        <color theme="0" tint="-0.14999847407452621"/>
      </bottom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medium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medium">
        <color theme="0" tint="-0.1499984740745262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4" fillId="2" borderId="3" xfId="0" applyFont="1" applyFill="1" applyBorder="1" applyAlignment="1">
      <alignment horizontal="center" vertical="center"/>
    </xf>
    <xf numFmtId="0" fontId="3" fillId="3" borderId="3" xfId="0" applyFont="1" applyFill="1" applyBorder="1"/>
    <xf numFmtId="0" fontId="4" fillId="3" borderId="3" xfId="0" applyFont="1" applyFill="1" applyBorder="1" applyAlignment="1">
      <alignment horizontal="center" vertical="center"/>
    </xf>
    <xf numFmtId="164" fontId="4" fillId="3" borderId="3" xfId="1" applyFont="1" applyFill="1" applyBorder="1" applyAlignment="1">
      <alignment horizontal="center" vertical="center"/>
    </xf>
    <xf numFmtId="0" fontId="0" fillId="0" borderId="3" xfId="0" applyBorder="1"/>
    <xf numFmtId="164" fontId="0" fillId="0" borderId="3" xfId="1" applyFont="1" applyBorder="1"/>
    <xf numFmtId="164" fontId="2" fillId="0" borderId="3" xfId="1" applyFont="1" applyBorder="1" applyAlignment="1">
      <alignment horizontal="center" vertical="center"/>
    </xf>
    <xf numFmtId="164" fontId="0" fillId="0" borderId="3" xfId="1" applyFont="1" applyBorder="1" applyAlignment="1">
      <alignment horizontal="center" vertical="center"/>
    </xf>
    <xf numFmtId="0" fontId="2" fillId="0" borderId="3" xfId="0" applyFont="1" applyBorder="1"/>
    <xf numFmtId="164" fontId="0" fillId="0" borderId="0" xfId="0" applyNumberFormat="1"/>
    <xf numFmtId="164" fontId="0" fillId="0" borderId="3" xfId="1" applyFont="1" applyFill="1" applyBorder="1"/>
    <xf numFmtId="0" fontId="0" fillId="4" borderId="3" xfId="0" applyFill="1" applyBorder="1"/>
    <xf numFmtId="0" fontId="5" fillId="4" borderId="3" xfId="0" applyFont="1" applyFill="1" applyBorder="1"/>
    <xf numFmtId="164" fontId="0" fillId="4" borderId="3" xfId="1" applyFont="1" applyFill="1" applyBorder="1" applyAlignment="1">
      <alignment horizontal="center"/>
    </xf>
    <xf numFmtId="0" fontId="5" fillId="0" borderId="3" xfId="0" applyFont="1" applyBorder="1"/>
    <xf numFmtId="0" fontId="6" fillId="0" borderId="3" xfId="0" applyFont="1" applyBorder="1"/>
    <xf numFmtId="0" fontId="2" fillId="0" borderId="0" xfId="0" applyFont="1"/>
    <xf numFmtId="10" fontId="0" fillId="0" borderId="0" xfId="2" applyNumberFormat="1" applyFont="1"/>
    <xf numFmtId="0" fontId="7" fillId="0" borderId="0" xfId="0" applyFont="1"/>
    <xf numFmtId="0" fontId="4" fillId="2" borderId="3" xfId="0" applyFont="1" applyFill="1" applyBorder="1"/>
    <xf numFmtId="44" fontId="4" fillId="2" borderId="3" xfId="0" applyNumberFormat="1" applyFont="1" applyFill="1" applyBorder="1" applyAlignment="1">
      <alignment vertical="center"/>
    </xf>
    <xf numFmtId="165" fontId="9" fillId="0" borderId="3" xfId="0" applyNumberFormat="1" applyFont="1" applyBorder="1" applyAlignment="1">
      <alignment horizontal="center"/>
    </xf>
    <xf numFmtId="0" fontId="4" fillId="2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44" fontId="0" fillId="0" borderId="3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2" fillId="5" borderId="7" xfId="0" applyFont="1" applyFill="1" applyBorder="1" applyAlignment="1">
      <alignment vertical="center"/>
    </xf>
    <xf numFmtId="44" fontId="0" fillId="5" borderId="7" xfId="0" applyNumberForma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2" fillId="5" borderId="8" xfId="0" applyFont="1" applyFill="1" applyBorder="1" applyAlignment="1">
      <alignment vertical="center"/>
    </xf>
    <xf numFmtId="165" fontId="0" fillId="0" borderId="2" xfId="0" applyNumberFormat="1" applyBorder="1" applyAlignment="1">
      <alignment vertical="center"/>
    </xf>
    <xf numFmtId="44" fontId="0" fillId="0" borderId="0" xfId="0" applyNumberFormat="1"/>
    <xf numFmtId="164" fontId="0" fillId="7" borderId="3" xfId="0" applyNumberFormat="1" applyFill="1" applyBorder="1" applyAlignment="1">
      <alignment vertical="center"/>
    </xf>
    <xf numFmtId="165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 wrapText="1"/>
    </xf>
    <xf numFmtId="0" fontId="4" fillId="0" borderId="0" xfId="0" applyFont="1" applyAlignment="1">
      <alignment vertical="center"/>
    </xf>
    <xf numFmtId="165" fontId="9" fillId="7" borderId="3" xfId="0" applyNumberFormat="1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0" borderId="6" xfId="0" applyFont="1" applyBorder="1" applyAlignment="1">
      <alignment vertical="center"/>
    </xf>
    <xf numFmtId="44" fontId="0" fillId="7" borderId="6" xfId="0" applyNumberFormat="1" applyFill="1" applyBorder="1" applyAlignment="1">
      <alignment vertical="center"/>
    </xf>
    <xf numFmtId="164" fontId="0" fillId="4" borderId="3" xfId="1" applyFont="1" applyFill="1" applyBorder="1" applyAlignment="1">
      <alignment horizontal="center" vertical="center"/>
    </xf>
    <xf numFmtId="164" fontId="2" fillId="4" borderId="3" xfId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right"/>
    </xf>
    <xf numFmtId="0" fontId="10" fillId="2" borderId="14" xfId="0" applyFont="1" applyFill="1" applyBorder="1"/>
    <xf numFmtId="0" fontId="10" fillId="2" borderId="3" xfId="0" applyFont="1" applyFill="1" applyBorder="1"/>
    <xf numFmtId="0" fontId="10" fillId="2" borderId="15" xfId="0" applyFont="1" applyFill="1" applyBorder="1"/>
    <xf numFmtId="0" fontId="0" fillId="3" borderId="3" xfId="0" applyFill="1" applyBorder="1"/>
    <xf numFmtId="164" fontId="0" fillId="3" borderId="3" xfId="0" applyNumberFormat="1" applyFill="1" applyBorder="1" applyAlignment="1">
      <alignment horizontal="center"/>
    </xf>
    <xf numFmtId="164" fontId="2" fillId="3" borderId="3" xfId="1" applyFont="1" applyFill="1" applyBorder="1" applyAlignment="1">
      <alignment horizontal="center" vertical="center"/>
    </xf>
    <xf numFmtId="0" fontId="2" fillId="8" borderId="3" xfId="0" applyFont="1" applyFill="1" applyBorder="1" applyAlignment="1">
      <alignment vertical="center"/>
    </xf>
    <xf numFmtId="165" fontId="0" fillId="8" borderId="3" xfId="0" applyNumberFormat="1" applyFill="1" applyBorder="1" applyAlignment="1">
      <alignment vertical="center"/>
    </xf>
    <xf numFmtId="0" fontId="2" fillId="8" borderId="3" xfId="0" applyFont="1" applyFill="1" applyBorder="1"/>
    <xf numFmtId="165" fontId="2" fillId="8" borderId="3" xfId="0" applyNumberFormat="1" applyFont="1" applyFill="1" applyBorder="1"/>
    <xf numFmtId="164" fontId="0" fillId="7" borderId="3" xfId="1" applyFont="1" applyFill="1" applyBorder="1"/>
    <xf numFmtId="164" fontId="0" fillId="3" borderId="3" xfId="1" applyFont="1" applyFill="1" applyBorder="1"/>
    <xf numFmtId="0" fontId="0" fillId="0" borderId="0" xfId="0" applyAlignment="1">
      <alignment wrapText="1"/>
    </xf>
    <xf numFmtId="0" fontId="4" fillId="2" borderId="3" xfId="0" applyFont="1" applyFill="1" applyBorder="1" applyAlignment="1">
      <alignment vertical="center" wrapText="1"/>
    </xf>
    <xf numFmtId="0" fontId="8" fillId="10" borderId="10" xfId="0" applyFont="1" applyFill="1" applyBorder="1" applyAlignment="1">
      <alignment vertical="center"/>
    </xf>
    <xf numFmtId="0" fontId="10" fillId="2" borderId="1" xfId="0" applyFont="1" applyFill="1" applyBorder="1"/>
    <xf numFmtId="0" fontId="0" fillId="0" borderId="16" xfId="0" applyBorder="1"/>
    <xf numFmtId="9" fontId="0" fillId="7" borderId="17" xfId="2" applyFont="1" applyFill="1" applyBorder="1"/>
    <xf numFmtId="0" fontId="0" fillId="0" borderId="21" xfId="0" applyBorder="1"/>
    <xf numFmtId="44" fontId="0" fillId="0" borderId="18" xfId="3" applyFont="1" applyBorder="1"/>
    <xf numFmtId="44" fontId="0" fillId="7" borderId="3" xfId="3" applyFont="1" applyFill="1" applyBorder="1" applyAlignment="1">
      <alignment vertical="center"/>
    </xf>
    <xf numFmtId="2" fontId="0" fillId="7" borderId="3" xfId="0" applyNumberFormat="1" applyFill="1" applyBorder="1" applyAlignment="1">
      <alignment vertical="center"/>
    </xf>
    <xf numFmtId="2" fontId="0" fillId="7" borderId="6" xfId="0" applyNumberFormat="1" applyFill="1" applyBorder="1" applyAlignment="1">
      <alignment vertical="center"/>
    </xf>
    <xf numFmtId="44" fontId="8" fillId="10" borderId="10" xfId="3" applyFont="1" applyFill="1" applyBorder="1" applyAlignment="1">
      <alignment vertical="center"/>
    </xf>
    <xf numFmtId="44" fontId="4" fillId="2" borderId="3" xfId="3" applyFont="1" applyFill="1" applyBorder="1" applyAlignment="1">
      <alignment vertical="center"/>
    </xf>
    <xf numFmtId="44" fontId="0" fillId="0" borderId="0" xfId="3" applyFont="1"/>
    <xf numFmtId="44" fontId="0" fillId="7" borderId="17" xfId="3" applyFont="1" applyFill="1" applyBorder="1"/>
    <xf numFmtId="44" fontId="0" fillId="0" borderId="17" xfId="3" applyFont="1" applyFill="1" applyBorder="1"/>
    <xf numFmtId="0" fontId="0" fillId="7" borderId="3" xfId="0" applyFill="1" applyBorder="1"/>
    <xf numFmtId="44" fontId="4" fillId="9" borderId="3" xfId="3" applyFont="1" applyFill="1" applyBorder="1" applyAlignment="1">
      <alignment vertical="center"/>
    </xf>
    <xf numFmtId="44" fontId="0" fillId="0" borderId="3" xfId="3" applyFont="1" applyBorder="1"/>
    <xf numFmtId="9" fontId="0" fillId="7" borderId="3" xfId="2" applyFont="1" applyFill="1" applyBorder="1"/>
    <xf numFmtId="44" fontId="0" fillId="8" borderId="3" xfId="0" applyNumberFormat="1" applyFill="1" applyBorder="1" applyAlignment="1">
      <alignment vertical="center"/>
    </xf>
    <xf numFmtId="44" fontId="2" fillId="8" borderId="0" xfId="3" applyFont="1" applyFill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2" fillId="8" borderId="19" xfId="0" applyFont="1" applyFill="1" applyBorder="1" applyAlignment="1">
      <alignment horizontal="right" wrapText="1"/>
    </xf>
    <xf numFmtId="0" fontId="4" fillId="6" borderId="1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</cellXfs>
  <cellStyles count="4">
    <cellStyle name="Migliaia" xfId="1" builtinId="3"/>
    <cellStyle name="Normale" xfId="0" builtinId="0"/>
    <cellStyle name="Percentuale" xfId="2" builtinId="5"/>
    <cellStyle name="Valuta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</sheetPr>
  <dimension ref="A2:K37"/>
  <sheetViews>
    <sheetView showGridLines="0" zoomScaleNormal="100" workbookViewId="0">
      <selection activeCell="B30" sqref="B30"/>
    </sheetView>
  </sheetViews>
  <sheetFormatPr defaultRowHeight="15" x14ac:dyDescent="0.25"/>
  <cols>
    <col min="1" max="1" width="3.140625" customWidth="1"/>
    <col min="2" max="2" width="48" customWidth="1"/>
    <col min="3" max="5" width="13.140625" customWidth="1"/>
    <col min="6" max="6" width="17" customWidth="1"/>
    <col min="8" max="8" width="12.85546875" bestFit="1" customWidth="1"/>
  </cols>
  <sheetData>
    <row r="2" spans="1:8" ht="45.6" customHeight="1" x14ac:dyDescent="0.25">
      <c r="A2" s="80" t="s">
        <v>0</v>
      </c>
      <c r="B2" s="81"/>
      <c r="C2" s="1" t="s">
        <v>1</v>
      </c>
      <c r="D2" s="1" t="s">
        <v>2</v>
      </c>
      <c r="E2" s="1" t="s">
        <v>3</v>
      </c>
      <c r="F2" s="1" t="s">
        <v>4</v>
      </c>
    </row>
    <row r="3" spans="1:8" ht="14.45" customHeight="1" x14ac:dyDescent="0.25">
      <c r="A3" s="2"/>
      <c r="B3" s="3"/>
      <c r="C3" s="4"/>
      <c r="D3" s="4"/>
      <c r="E3" s="4"/>
      <c r="F3" s="4"/>
    </row>
    <row r="4" spans="1:8" x14ac:dyDescent="0.25">
      <c r="A4" s="5" t="s">
        <v>5</v>
      </c>
      <c r="B4" s="5" t="s">
        <v>6</v>
      </c>
      <c r="C4" s="6">
        <f>+'DISTRIBUTORI_DETTAGLIO RICAVI'!$B$13</f>
        <v>0</v>
      </c>
      <c r="D4" s="6">
        <f>+'DISTRIBUTORI_DETTAGLIO RICAVI'!$B$13</f>
        <v>0</v>
      </c>
      <c r="E4" s="6">
        <f>+'DISTRIBUTORI_DETTAGLIO RICAVI'!$B$13</f>
        <v>0</v>
      </c>
      <c r="F4" s="7">
        <f>+SUM(C4:E4)</f>
        <v>0</v>
      </c>
    </row>
    <row r="5" spans="1:8" x14ac:dyDescent="0.25">
      <c r="A5" s="5"/>
      <c r="B5" s="5"/>
      <c r="C5" s="6"/>
      <c r="D5" s="6"/>
      <c r="E5" s="6"/>
      <c r="F5" s="8"/>
    </row>
    <row r="6" spans="1:8" x14ac:dyDescent="0.25">
      <c r="A6" s="5"/>
      <c r="B6" s="9" t="s">
        <v>7</v>
      </c>
      <c r="C6" s="7">
        <f>+C4</f>
        <v>0</v>
      </c>
      <c r="D6" s="7">
        <f t="shared" ref="D6:E6" si="0">+D4</f>
        <v>0</v>
      </c>
      <c r="E6" s="7">
        <f t="shared" si="0"/>
        <v>0</v>
      </c>
      <c r="F6" s="7">
        <f>+SUM(C6:E6)</f>
        <v>0</v>
      </c>
    </row>
    <row r="7" spans="1:8" x14ac:dyDescent="0.25">
      <c r="A7" s="5"/>
      <c r="B7" s="5"/>
      <c r="C7" s="8"/>
      <c r="D7" s="8"/>
      <c r="E7" s="8"/>
      <c r="F7" s="8"/>
    </row>
    <row r="8" spans="1:8" x14ac:dyDescent="0.25">
      <c r="A8" s="5" t="s">
        <v>8</v>
      </c>
      <c r="B8" s="5" t="s">
        <v>50</v>
      </c>
      <c r="C8" s="6">
        <f>+'DISTRIBUTORI_DETTAGLIO COSTI'!$B$4</f>
        <v>0</v>
      </c>
      <c r="D8" s="6">
        <f>+'DISTRIBUTORI_DETTAGLIO COSTI'!$B$11</f>
        <v>0</v>
      </c>
      <c r="E8" s="6">
        <f>+'DISTRIBUTORI_DETTAGLIO COSTI'!$B$11</f>
        <v>0</v>
      </c>
      <c r="F8" s="7">
        <f t="shared" ref="F8:F13" si="1">+SUM(C8:E8)</f>
        <v>0</v>
      </c>
      <c r="H8" s="10"/>
    </row>
    <row r="9" spans="1:8" x14ac:dyDescent="0.25">
      <c r="A9" s="5" t="s">
        <v>8</v>
      </c>
      <c r="B9" s="5" t="s">
        <v>51</v>
      </c>
      <c r="C9" s="11">
        <f>+'DISTRIBUTORI_DETTAGLIO COSTI'!$B$14</f>
        <v>0</v>
      </c>
      <c r="D9" s="11">
        <f>+'DISTRIBUTORI_DETTAGLIO COSTI'!$B$14</f>
        <v>0</v>
      </c>
      <c r="E9" s="11">
        <f>+'DISTRIBUTORI_DETTAGLIO COSTI'!$B$14</f>
        <v>0</v>
      </c>
      <c r="F9" s="7">
        <f t="shared" si="1"/>
        <v>0</v>
      </c>
      <c r="H9" s="10"/>
    </row>
    <row r="10" spans="1:8" x14ac:dyDescent="0.25">
      <c r="A10" s="5" t="s">
        <v>8</v>
      </c>
      <c r="B10" s="5" t="s">
        <v>46</v>
      </c>
      <c r="C10" s="6">
        <f>+'DISTRIBUTORI_DETTAGLIO COSTI'!$B$15</f>
        <v>0</v>
      </c>
      <c r="D10" s="6">
        <f>+'DISTRIBUTORI_DETTAGLIO COSTI'!$B$15</f>
        <v>0</v>
      </c>
      <c r="E10" s="6">
        <f>+'DISTRIBUTORI_DETTAGLIO COSTI'!$B$15</f>
        <v>0</v>
      </c>
      <c r="F10" s="7">
        <f t="shared" si="1"/>
        <v>0</v>
      </c>
    </row>
    <row r="11" spans="1:8" x14ac:dyDescent="0.25">
      <c r="A11" s="5" t="s">
        <v>8</v>
      </c>
      <c r="B11" s="5" t="s">
        <v>9</v>
      </c>
      <c r="C11" s="11">
        <f>+'DISTRIBUTORI_DETTAGLIO COSTI'!$B$18</f>
        <v>0</v>
      </c>
      <c r="D11" s="11">
        <f>+'DISTRIBUTORI_DETTAGLIO COSTI'!$B$18</f>
        <v>0</v>
      </c>
      <c r="E11" s="11">
        <f>+'DISTRIBUTORI_DETTAGLIO COSTI'!$B$18</f>
        <v>0</v>
      </c>
      <c r="F11" s="7">
        <f t="shared" si="1"/>
        <v>0</v>
      </c>
    </row>
    <row r="12" spans="1:8" x14ac:dyDescent="0.25">
      <c r="A12" s="5" t="s">
        <v>8</v>
      </c>
      <c r="B12" s="15" t="s">
        <v>107</v>
      </c>
      <c r="C12" s="56"/>
      <c r="D12" s="57">
        <f>+$C$12</f>
        <v>0</v>
      </c>
      <c r="E12" s="57">
        <f t="shared" ref="E12" si="2">+$C$12</f>
        <v>0</v>
      </c>
      <c r="F12" s="7">
        <f t="shared" si="1"/>
        <v>0</v>
      </c>
    </row>
    <row r="13" spans="1:8" x14ac:dyDescent="0.25">
      <c r="A13" s="12" t="s">
        <v>8</v>
      </c>
      <c r="B13" s="13" t="s">
        <v>10</v>
      </c>
      <c r="C13" s="14"/>
      <c r="D13" s="14"/>
      <c r="E13" s="14"/>
      <c r="F13" s="44">
        <f t="shared" si="1"/>
        <v>0</v>
      </c>
    </row>
    <row r="14" spans="1:8" x14ac:dyDescent="0.25">
      <c r="A14" s="5"/>
      <c r="B14" s="15"/>
      <c r="C14" s="6"/>
      <c r="D14" s="6"/>
      <c r="E14" s="6"/>
      <c r="F14" s="6"/>
    </row>
    <row r="15" spans="1:8" x14ac:dyDescent="0.25">
      <c r="A15" s="5"/>
      <c r="B15" s="16" t="s">
        <v>11</v>
      </c>
      <c r="C15" s="7">
        <f>+SUM(C8:C13)</f>
        <v>0</v>
      </c>
      <c r="D15" s="7">
        <f>+SUM(D8:D13)</f>
        <v>0</v>
      </c>
      <c r="E15" s="7">
        <f>+SUM(E8:E13)</f>
        <v>0</v>
      </c>
      <c r="F15" s="7">
        <f>+SUM(C15:E15)</f>
        <v>0</v>
      </c>
    </row>
    <row r="16" spans="1:8" x14ac:dyDescent="0.25">
      <c r="A16" s="5"/>
      <c r="B16" s="15"/>
      <c r="C16" s="6"/>
      <c r="D16" s="6"/>
      <c r="E16" s="6"/>
      <c r="F16" s="6"/>
    </row>
    <row r="17" spans="1:11" x14ac:dyDescent="0.25">
      <c r="A17" s="5"/>
      <c r="B17" s="16" t="s">
        <v>12</v>
      </c>
      <c r="C17" s="7">
        <f>+C6-C15</f>
        <v>0</v>
      </c>
      <c r="D17" s="7">
        <f>+D6-D15</f>
        <v>0</v>
      </c>
      <c r="E17" s="7">
        <f>+E6-E15</f>
        <v>0</v>
      </c>
      <c r="F17" s="7">
        <f>+SUM(C17:E17)</f>
        <v>0</v>
      </c>
    </row>
    <row r="18" spans="1:11" x14ac:dyDescent="0.25">
      <c r="A18" s="5"/>
      <c r="B18" s="15"/>
      <c r="C18" s="6"/>
      <c r="D18" s="6"/>
      <c r="E18" s="6"/>
      <c r="F18" s="6"/>
      <c r="H18" s="10"/>
      <c r="K18" s="17"/>
    </row>
    <row r="19" spans="1:11" x14ac:dyDescent="0.25">
      <c r="A19" s="5" t="s">
        <v>8</v>
      </c>
      <c r="B19" s="15" t="s">
        <v>13</v>
      </c>
      <c r="C19" s="6">
        <f>+DISTRIBUTORI_AMMORTAMENTO!$F$6</f>
        <v>0</v>
      </c>
      <c r="D19" s="6">
        <f>+DISTRIBUTORI_AMMORTAMENTO!$F$6</f>
        <v>0</v>
      </c>
      <c r="E19" s="6">
        <f>+DISTRIBUTORI_AMMORTAMENTO!$F$6</f>
        <v>0</v>
      </c>
      <c r="F19" s="7">
        <f>+SUM(C19:E19)</f>
        <v>0</v>
      </c>
      <c r="H19" s="10"/>
    </row>
    <row r="20" spans="1:11" x14ac:dyDescent="0.25">
      <c r="A20" s="12" t="s">
        <v>8</v>
      </c>
      <c r="B20" s="13" t="s">
        <v>14</v>
      </c>
      <c r="C20" s="14"/>
      <c r="D20" s="14"/>
      <c r="E20" s="14"/>
      <c r="F20" s="43"/>
    </row>
    <row r="21" spans="1:11" x14ac:dyDescent="0.25">
      <c r="A21" s="5"/>
      <c r="B21" s="15"/>
      <c r="C21" s="6"/>
      <c r="D21" s="6"/>
      <c r="E21" s="6"/>
      <c r="F21" s="6"/>
    </row>
    <row r="22" spans="1:11" x14ac:dyDescent="0.25">
      <c r="A22" s="5"/>
      <c r="B22" s="9" t="s">
        <v>15</v>
      </c>
      <c r="C22" s="7">
        <f>+SUM(C19:C20)</f>
        <v>0</v>
      </c>
      <c r="D22" s="7">
        <f t="shared" ref="D22:E22" si="3">+SUM(D19:D20)</f>
        <v>0</v>
      </c>
      <c r="E22" s="7">
        <f t="shared" si="3"/>
        <v>0</v>
      </c>
      <c r="F22" s="7">
        <f>+SUM(C22:E22)</f>
        <v>0</v>
      </c>
    </row>
    <row r="23" spans="1:11" x14ac:dyDescent="0.25">
      <c r="A23" s="5"/>
      <c r="B23" s="5"/>
      <c r="C23" s="6"/>
      <c r="D23" s="6"/>
      <c r="E23" s="6"/>
      <c r="F23" s="6"/>
    </row>
    <row r="24" spans="1:11" x14ac:dyDescent="0.25">
      <c r="A24" s="5"/>
      <c r="B24" s="9" t="s">
        <v>16</v>
      </c>
      <c r="C24" s="7">
        <f>+C17-C22</f>
        <v>0</v>
      </c>
      <c r="D24" s="7">
        <f t="shared" ref="D24:E24" si="4">+D17-D22</f>
        <v>0</v>
      </c>
      <c r="E24" s="7">
        <f t="shared" si="4"/>
        <v>0</v>
      </c>
      <c r="F24" s="7">
        <f>+SUM(C24:E24)</f>
        <v>0</v>
      </c>
    </row>
    <row r="25" spans="1:11" x14ac:dyDescent="0.25">
      <c r="A25" s="5"/>
      <c r="B25" s="5"/>
      <c r="C25" s="6"/>
      <c r="D25" s="6"/>
      <c r="E25" s="6"/>
      <c r="F25" s="6"/>
    </row>
    <row r="26" spans="1:11" x14ac:dyDescent="0.25">
      <c r="A26" s="5" t="s">
        <v>8</v>
      </c>
      <c r="B26" s="5" t="s">
        <v>17</v>
      </c>
      <c r="C26" s="6">
        <f>+'ONERI FINANZIARI'!F5</f>
        <v>0</v>
      </c>
      <c r="D26" s="6">
        <f>+'ONERI FINANZIARI'!F6</f>
        <v>0</v>
      </c>
      <c r="E26" s="6">
        <f>+'ONERI FINANZIARI'!F7</f>
        <v>0</v>
      </c>
      <c r="F26" s="7">
        <f>+SUM(C26:E26)</f>
        <v>0</v>
      </c>
    </row>
    <row r="27" spans="1:11" x14ac:dyDescent="0.25">
      <c r="A27" s="5"/>
      <c r="B27" s="5"/>
      <c r="C27" s="6"/>
      <c r="D27" s="6"/>
      <c r="E27" s="6"/>
      <c r="F27" s="6"/>
    </row>
    <row r="28" spans="1:11" x14ac:dyDescent="0.25">
      <c r="A28" s="5"/>
      <c r="B28" s="9" t="s">
        <v>18</v>
      </c>
      <c r="C28" s="7">
        <f>+C24-C26</f>
        <v>0</v>
      </c>
      <c r="D28" s="7">
        <f t="shared" ref="D28:E28" si="5">+D24-D26</f>
        <v>0</v>
      </c>
      <c r="E28" s="7">
        <f t="shared" si="5"/>
        <v>0</v>
      </c>
      <c r="F28" s="7">
        <f>+SUM(C28:E28)</f>
        <v>0</v>
      </c>
    </row>
    <row r="29" spans="1:11" x14ac:dyDescent="0.25">
      <c r="A29" s="5"/>
      <c r="B29" s="5"/>
      <c r="C29" s="6"/>
      <c r="D29" s="6"/>
      <c r="E29" s="6"/>
      <c r="F29" s="5"/>
    </row>
    <row r="30" spans="1:11" x14ac:dyDescent="0.25">
      <c r="A30" s="49" t="s">
        <v>8</v>
      </c>
      <c r="B30" s="49" t="s">
        <v>19</v>
      </c>
      <c r="C30" s="50">
        <f>+SUM(C31:C32)</f>
        <v>0</v>
      </c>
      <c r="D30" s="50">
        <f t="shared" ref="D30:E30" si="6">+SUM(D31:D32)</f>
        <v>0</v>
      </c>
      <c r="E30" s="50">
        <f t="shared" si="6"/>
        <v>0</v>
      </c>
      <c r="F30" s="51">
        <f>+SUM(C30:E30)</f>
        <v>0</v>
      </c>
    </row>
    <row r="31" spans="1:11" x14ac:dyDescent="0.25">
      <c r="A31" s="5"/>
      <c r="B31" s="45" t="s">
        <v>47</v>
      </c>
      <c r="C31" s="6">
        <f>0.24*C28</f>
        <v>0</v>
      </c>
      <c r="D31" s="6">
        <f t="shared" ref="D31:E31" si="7">0.24*D28</f>
        <v>0</v>
      </c>
      <c r="E31" s="6">
        <f t="shared" si="7"/>
        <v>0</v>
      </c>
      <c r="F31" s="7">
        <f>+SUM(C31:E31)</f>
        <v>0</v>
      </c>
    </row>
    <row r="32" spans="1:11" x14ac:dyDescent="0.25">
      <c r="A32" s="5"/>
      <c r="B32" s="45" t="s">
        <v>48</v>
      </c>
      <c r="C32" s="6">
        <f>0.039*((C6-(C9+C10+C11+C12+C13+C22)))</f>
        <v>0</v>
      </c>
      <c r="D32" s="6">
        <f>0.039*((D6-(D9+D10+D11+D12+D13)))</f>
        <v>0</v>
      </c>
      <c r="E32" s="6">
        <f>0.039*((E6-(E9+E10+E11+E12+E13)))</f>
        <v>0</v>
      </c>
      <c r="F32" s="7">
        <f>+SUM(C32:E32)</f>
        <v>0</v>
      </c>
    </row>
    <row r="33" spans="1:7" x14ac:dyDescent="0.25">
      <c r="A33" s="5"/>
      <c r="B33" s="9" t="s">
        <v>20</v>
      </c>
      <c r="C33" s="7">
        <f>+C28-C30</f>
        <v>0</v>
      </c>
      <c r="D33" s="7">
        <f t="shared" ref="D33:E33" si="8">+D28-D30</f>
        <v>0</v>
      </c>
      <c r="E33" s="7">
        <f t="shared" si="8"/>
        <v>0</v>
      </c>
      <c r="F33" s="7">
        <f>+SUM(C33:E33)</f>
        <v>0</v>
      </c>
    </row>
    <row r="35" spans="1:7" x14ac:dyDescent="0.25">
      <c r="C35" s="10"/>
    </row>
    <row r="37" spans="1:7" x14ac:dyDescent="0.25">
      <c r="C37" s="10"/>
      <c r="D37" s="10"/>
      <c r="E37" s="10"/>
      <c r="F37" s="10"/>
      <c r="G37" s="18"/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40"/>
  <sheetViews>
    <sheetView showGridLines="0" workbookViewId="0">
      <selection activeCell="D40" sqref="D40"/>
    </sheetView>
  </sheetViews>
  <sheetFormatPr defaultRowHeight="15" x14ac:dyDescent="0.25"/>
  <cols>
    <col min="1" max="1" width="62.140625" style="58" customWidth="1"/>
    <col min="2" max="2" width="17.5703125" style="71" customWidth="1"/>
    <col min="3" max="3" width="22.5703125" bestFit="1" customWidth="1"/>
    <col min="4" max="4" width="24.5703125" style="71" customWidth="1"/>
    <col min="5" max="5" width="28.85546875" customWidth="1"/>
  </cols>
  <sheetData>
    <row r="3" spans="1:4" ht="17.100000000000001" customHeight="1" x14ac:dyDescent="0.25">
      <c r="A3" s="82" t="s">
        <v>61</v>
      </c>
      <c r="B3" s="82"/>
      <c r="C3" s="82"/>
      <c r="D3" s="82"/>
    </row>
    <row r="4" spans="1:4" ht="17.100000000000001" customHeight="1" x14ac:dyDescent="0.25">
      <c r="A4" s="60" t="s">
        <v>62</v>
      </c>
      <c r="B4" s="69"/>
      <c r="C4" s="60"/>
      <c r="D4" s="69"/>
    </row>
    <row r="5" spans="1:4" ht="17.100000000000001" customHeight="1" x14ac:dyDescent="0.25">
      <c r="A5" s="59" t="s">
        <v>63</v>
      </c>
      <c r="B5" s="70" t="s">
        <v>27</v>
      </c>
      <c r="C5" s="21" t="s">
        <v>22</v>
      </c>
      <c r="D5" s="75" t="s">
        <v>67</v>
      </c>
    </row>
    <row r="6" spans="1:4" ht="18.600000000000001" customHeight="1" x14ac:dyDescent="0.25">
      <c r="A6" s="37" t="s">
        <v>64</v>
      </c>
      <c r="B6" s="66">
        <v>0</v>
      </c>
      <c r="C6" s="35">
        <v>0</v>
      </c>
      <c r="D6" s="76">
        <f>+B6*C6</f>
        <v>0</v>
      </c>
    </row>
    <row r="7" spans="1:4" ht="18.600000000000001" customHeight="1" x14ac:dyDescent="0.25">
      <c r="A7" s="37" t="s">
        <v>74</v>
      </c>
      <c r="B7" s="66">
        <v>0</v>
      </c>
      <c r="C7" s="35">
        <v>0</v>
      </c>
      <c r="D7" s="76">
        <f t="shared" ref="D7:D38" si="0">+B7*C7</f>
        <v>0</v>
      </c>
    </row>
    <row r="8" spans="1:4" ht="18.600000000000001" customHeight="1" x14ac:dyDescent="0.25">
      <c r="A8" s="37" t="s">
        <v>75</v>
      </c>
      <c r="B8" s="66">
        <v>0</v>
      </c>
      <c r="C8" s="35">
        <v>0</v>
      </c>
      <c r="D8" s="76">
        <f t="shared" si="0"/>
        <v>0</v>
      </c>
    </row>
    <row r="9" spans="1:4" ht="18.600000000000001" customHeight="1" x14ac:dyDescent="0.25">
      <c r="A9" s="37" t="s">
        <v>76</v>
      </c>
      <c r="B9" s="66">
        <v>0</v>
      </c>
      <c r="C9" s="35">
        <v>0</v>
      </c>
      <c r="D9" s="76">
        <f t="shared" si="0"/>
        <v>0</v>
      </c>
    </row>
    <row r="10" spans="1:4" ht="18.600000000000001" customHeight="1" x14ac:dyDescent="0.25">
      <c r="A10" s="37" t="s">
        <v>77</v>
      </c>
      <c r="B10" s="66">
        <v>0</v>
      </c>
      <c r="C10" s="35">
        <v>0</v>
      </c>
      <c r="D10" s="76">
        <f t="shared" si="0"/>
        <v>0</v>
      </c>
    </row>
    <row r="11" spans="1:4" ht="18.600000000000001" customHeight="1" x14ac:dyDescent="0.25">
      <c r="A11" s="37" t="s">
        <v>78</v>
      </c>
      <c r="B11" s="66">
        <v>0</v>
      </c>
      <c r="C11" s="35">
        <v>0</v>
      </c>
      <c r="D11" s="76">
        <f t="shared" si="0"/>
        <v>0</v>
      </c>
    </row>
    <row r="12" spans="1:4" ht="18.600000000000001" customHeight="1" x14ac:dyDescent="0.25">
      <c r="A12" s="58" t="s">
        <v>79</v>
      </c>
      <c r="B12" s="66">
        <v>0</v>
      </c>
      <c r="C12" s="35">
        <v>0</v>
      </c>
      <c r="D12" s="76">
        <f t="shared" si="0"/>
        <v>0</v>
      </c>
    </row>
    <row r="13" spans="1:4" ht="18.600000000000001" customHeight="1" x14ac:dyDescent="0.25">
      <c r="A13" s="37" t="s">
        <v>65</v>
      </c>
      <c r="B13" s="66">
        <v>0</v>
      </c>
      <c r="C13" s="35">
        <v>0</v>
      </c>
      <c r="D13" s="76">
        <f t="shared" si="0"/>
        <v>0</v>
      </c>
    </row>
    <row r="14" spans="1:4" ht="18.600000000000001" customHeight="1" x14ac:dyDescent="0.25">
      <c r="A14" s="37" t="s">
        <v>80</v>
      </c>
      <c r="B14" s="66">
        <v>0</v>
      </c>
      <c r="C14" s="35">
        <v>0</v>
      </c>
      <c r="D14" s="76">
        <f t="shared" si="0"/>
        <v>0</v>
      </c>
    </row>
    <row r="15" spans="1:4" ht="18.600000000000001" customHeight="1" x14ac:dyDescent="0.25">
      <c r="A15" s="37" t="s">
        <v>81</v>
      </c>
      <c r="B15" s="66">
        <v>0</v>
      </c>
      <c r="C15" s="35">
        <v>0</v>
      </c>
      <c r="D15" s="76">
        <f t="shared" si="0"/>
        <v>0</v>
      </c>
    </row>
    <row r="16" spans="1:4" ht="18.600000000000001" customHeight="1" x14ac:dyDescent="0.25">
      <c r="A16" s="37" t="s">
        <v>82</v>
      </c>
      <c r="B16" s="66">
        <v>0</v>
      </c>
      <c r="C16" s="35">
        <v>0</v>
      </c>
      <c r="D16" s="76">
        <f t="shared" si="0"/>
        <v>0</v>
      </c>
    </row>
    <row r="17" spans="1:4" ht="18.600000000000001" customHeight="1" x14ac:dyDescent="0.25">
      <c r="A17" s="37" t="s">
        <v>83</v>
      </c>
      <c r="B17" s="66">
        <v>0</v>
      </c>
      <c r="C17" s="35">
        <v>0</v>
      </c>
      <c r="D17" s="76">
        <f t="shared" si="0"/>
        <v>0</v>
      </c>
    </row>
    <row r="18" spans="1:4" ht="18.600000000000001" customHeight="1" x14ac:dyDescent="0.25">
      <c r="A18" s="58" t="s">
        <v>84</v>
      </c>
      <c r="B18" s="66">
        <v>0</v>
      </c>
      <c r="C18" s="35">
        <v>0</v>
      </c>
      <c r="D18" s="76">
        <f t="shared" si="0"/>
        <v>0</v>
      </c>
    </row>
    <row r="19" spans="1:4" ht="18.600000000000001" customHeight="1" x14ac:dyDescent="0.25">
      <c r="A19" s="37" t="s">
        <v>85</v>
      </c>
      <c r="B19" s="66">
        <v>0</v>
      </c>
      <c r="C19" s="35">
        <v>0</v>
      </c>
      <c r="D19" s="76">
        <f t="shared" si="0"/>
        <v>0</v>
      </c>
    </row>
    <row r="20" spans="1:4" ht="18.600000000000001" customHeight="1" x14ac:dyDescent="0.25">
      <c r="A20" s="37" t="s">
        <v>86</v>
      </c>
      <c r="B20" s="66">
        <v>0</v>
      </c>
      <c r="C20" s="35">
        <v>0</v>
      </c>
      <c r="D20" s="76">
        <f t="shared" si="0"/>
        <v>0</v>
      </c>
    </row>
    <row r="21" spans="1:4" ht="18.600000000000001" customHeight="1" x14ac:dyDescent="0.25">
      <c r="A21" s="37" t="s">
        <v>87</v>
      </c>
      <c r="B21" s="66">
        <v>0</v>
      </c>
      <c r="C21" s="35">
        <v>0</v>
      </c>
      <c r="D21" s="76">
        <f t="shared" si="0"/>
        <v>0</v>
      </c>
    </row>
    <row r="22" spans="1:4" ht="18.600000000000001" customHeight="1" x14ac:dyDescent="0.25">
      <c r="A22" s="37" t="s">
        <v>88</v>
      </c>
      <c r="B22" s="66">
        <v>0</v>
      </c>
      <c r="C22" s="35">
        <v>0</v>
      </c>
      <c r="D22" s="76">
        <f t="shared" si="0"/>
        <v>0</v>
      </c>
    </row>
    <row r="23" spans="1:4" ht="18.600000000000001" customHeight="1" x14ac:dyDescent="0.25">
      <c r="A23" s="37" t="s">
        <v>89</v>
      </c>
      <c r="B23" s="66">
        <v>0</v>
      </c>
      <c r="C23" s="35">
        <v>0</v>
      </c>
      <c r="D23" s="76">
        <f t="shared" si="0"/>
        <v>0</v>
      </c>
    </row>
    <row r="24" spans="1:4" ht="18.600000000000001" customHeight="1" x14ac:dyDescent="0.25">
      <c r="A24" s="37" t="s">
        <v>90</v>
      </c>
      <c r="B24" s="66">
        <v>0</v>
      </c>
      <c r="C24" s="35">
        <v>0</v>
      </c>
      <c r="D24" s="76">
        <f t="shared" si="0"/>
        <v>0</v>
      </c>
    </row>
    <row r="25" spans="1:4" ht="18.600000000000001" customHeight="1" x14ac:dyDescent="0.25">
      <c r="A25" s="37" t="s">
        <v>91</v>
      </c>
      <c r="B25" s="66">
        <v>0</v>
      </c>
      <c r="C25" s="35">
        <v>0</v>
      </c>
      <c r="D25" s="76">
        <f t="shared" si="0"/>
        <v>0</v>
      </c>
    </row>
    <row r="26" spans="1:4" ht="18.600000000000001" customHeight="1" x14ac:dyDescent="0.25">
      <c r="A26" s="37" t="s">
        <v>92</v>
      </c>
      <c r="B26" s="66">
        <v>0</v>
      </c>
      <c r="C26" s="35">
        <v>0</v>
      </c>
      <c r="D26" s="76">
        <f t="shared" si="0"/>
        <v>0</v>
      </c>
    </row>
    <row r="27" spans="1:4" ht="18.600000000000001" customHeight="1" x14ac:dyDescent="0.25">
      <c r="A27" s="37" t="s">
        <v>93</v>
      </c>
      <c r="B27" s="66">
        <v>0</v>
      </c>
      <c r="C27" s="35">
        <v>0</v>
      </c>
      <c r="D27" s="76">
        <f t="shared" si="0"/>
        <v>0</v>
      </c>
    </row>
    <row r="28" spans="1:4" ht="18.600000000000001" customHeight="1" x14ac:dyDescent="0.25">
      <c r="A28" s="37" t="s">
        <v>94</v>
      </c>
      <c r="B28" s="66">
        <v>0</v>
      </c>
      <c r="C28" s="35">
        <v>0</v>
      </c>
      <c r="D28" s="76">
        <f t="shared" si="0"/>
        <v>0</v>
      </c>
    </row>
    <row r="29" spans="1:4" ht="18.600000000000001" customHeight="1" x14ac:dyDescent="0.25">
      <c r="A29" s="37" t="s">
        <v>95</v>
      </c>
      <c r="B29" s="66">
        <v>0</v>
      </c>
      <c r="C29" s="35">
        <v>0</v>
      </c>
      <c r="D29" s="76">
        <f t="shared" si="0"/>
        <v>0</v>
      </c>
    </row>
    <row r="30" spans="1:4" ht="18.600000000000001" customHeight="1" x14ac:dyDescent="0.25">
      <c r="A30" s="37" t="s">
        <v>96</v>
      </c>
      <c r="B30" s="66">
        <v>0</v>
      </c>
      <c r="C30" s="35">
        <v>0</v>
      </c>
      <c r="D30" s="76">
        <f t="shared" si="0"/>
        <v>0</v>
      </c>
    </row>
    <row r="31" spans="1:4" ht="18.600000000000001" customHeight="1" x14ac:dyDescent="0.25">
      <c r="A31" s="37" t="s">
        <v>97</v>
      </c>
      <c r="B31" s="66">
        <v>0</v>
      </c>
      <c r="C31" s="35">
        <v>0</v>
      </c>
      <c r="D31" s="76">
        <f t="shared" si="0"/>
        <v>0</v>
      </c>
    </row>
    <row r="32" spans="1:4" ht="18.600000000000001" customHeight="1" x14ac:dyDescent="0.25">
      <c r="A32" s="37" t="s">
        <v>98</v>
      </c>
      <c r="B32" s="66">
        <v>0</v>
      </c>
      <c r="C32" s="35">
        <v>0</v>
      </c>
      <c r="D32" s="76">
        <f t="shared" si="0"/>
        <v>0</v>
      </c>
    </row>
    <row r="33" spans="1:4" ht="18.600000000000001" customHeight="1" x14ac:dyDescent="0.25">
      <c r="A33" s="37" t="s">
        <v>99</v>
      </c>
      <c r="B33" s="66">
        <v>0</v>
      </c>
      <c r="C33" s="35">
        <v>0</v>
      </c>
      <c r="D33" s="76">
        <f t="shared" ref="D33" si="1">+B33*C33</f>
        <v>0</v>
      </c>
    </row>
    <row r="34" spans="1:4" ht="18.600000000000001" customHeight="1" x14ac:dyDescent="0.25">
      <c r="A34" s="37" t="s">
        <v>100</v>
      </c>
      <c r="B34" s="66">
        <v>0</v>
      </c>
      <c r="C34" s="35">
        <v>0</v>
      </c>
      <c r="D34" s="76">
        <f t="shared" si="0"/>
        <v>0</v>
      </c>
    </row>
    <row r="35" spans="1:4" ht="18.600000000000001" customHeight="1" x14ac:dyDescent="0.25">
      <c r="A35" s="37" t="s">
        <v>101</v>
      </c>
      <c r="B35" s="66">
        <v>0</v>
      </c>
      <c r="C35" s="35">
        <v>0</v>
      </c>
      <c r="D35" s="76">
        <f t="shared" si="0"/>
        <v>0</v>
      </c>
    </row>
    <row r="36" spans="1:4" ht="18.600000000000001" customHeight="1" x14ac:dyDescent="0.25">
      <c r="A36" s="37" t="s">
        <v>102</v>
      </c>
      <c r="B36" s="66">
        <v>0</v>
      </c>
      <c r="C36" s="35">
        <v>0</v>
      </c>
      <c r="D36" s="76">
        <f t="shared" si="0"/>
        <v>0</v>
      </c>
    </row>
    <row r="37" spans="1:4" ht="18.600000000000001" customHeight="1" x14ac:dyDescent="0.25">
      <c r="A37" s="37" t="s">
        <v>103</v>
      </c>
      <c r="B37" s="66">
        <v>0</v>
      </c>
      <c r="C37" s="35">
        <v>0</v>
      </c>
      <c r="D37" s="76">
        <f t="shared" si="0"/>
        <v>0</v>
      </c>
    </row>
    <row r="38" spans="1:4" ht="18.600000000000001" customHeight="1" x14ac:dyDescent="0.25">
      <c r="A38" s="37" t="s">
        <v>104</v>
      </c>
      <c r="B38" s="66">
        <v>0</v>
      </c>
      <c r="C38" s="35">
        <v>0</v>
      </c>
      <c r="D38" s="76">
        <f t="shared" si="0"/>
        <v>0</v>
      </c>
    </row>
    <row r="39" spans="1:4" x14ac:dyDescent="0.25">
      <c r="A39" s="37" t="s">
        <v>105</v>
      </c>
      <c r="B39" s="66">
        <v>0</v>
      </c>
      <c r="C39" s="35">
        <v>0</v>
      </c>
      <c r="D39" s="76">
        <f t="shared" ref="D39" si="2">+B39*C39</f>
        <v>0</v>
      </c>
    </row>
    <row r="40" spans="1:4" x14ac:dyDescent="0.25">
      <c r="A40" s="83" t="s">
        <v>66</v>
      </c>
      <c r="B40" s="83"/>
      <c r="C40" s="83"/>
      <c r="D40" s="79">
        <f>+SUM(D6:D39)</f>
        <v>0</v>
      </c>
    </row>
  </sheetData>
  <mergeCells count="2">
    <mergeCell ref="A3:D3"/>
    <mergeCell ref="A40:C4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13"/>
  <sheetViews>
    <sheetView showGridLines="0" tabSelected="1" workbookViewId="0">
      <selection activeCell="A3" sqref="A3"/>
    </sheetView>
  </sheetViews>
  <sheetFormatPr defaultRowHeight="15" x14ac:dyDescent="0.25"/>
  <cols>
    <col min="1" max="1" width="76.5703125" bestFit="1" customWidth="1"/>
    <col min="2" max="2" width="17.5703125" style="34" customWidth="1"/>
    <col min="3" max="3" width="9.85546875" bestFit="1" customWidth="1"/>
  </cols>
  <sheetData>
    <row r="2" spans="1:3" ht="19.7" customHeight="1" x14ac:dyDescent="0.25">
      <c r="A2" s="5" t="s">
        <v>39</v>
      </c>
      <c r="B2" s="74">
        <v>132</v>
      </c>
    </row>
    <row r="3" spans="1:3" ht="19.7" customHeight="1" x14ac:dyDescent="0.25">
      <c r="A3" s="5" t="s">
        <v>109</v>
      </c>
      <c r="B3" s="77"/>
    </row>
    <row r="4" spans="1:3" x14ac:dyDescent="0.25">
      <c r="A4" t="s">
        <v>106</v>
      </c>
    </row>
    <row r="6" spans="1:3" ht="17.100000000000001" customHeight="1" x14ac:dyDescent="0.25">
      <c r="A6" s="82" t="s">
        <v>33</v>
      </c>
      <c r="B6" s="82"/>
      <c r="C6" s="38"/>
    </row>
    <row r="7" spans="1:3" ht="17.100000000000001" customHeight="1" x14ac:dyDescent="0.25">
      <c r="A7" s="23" t="s">
        <v>21</v>
      </c>
      <c r="B7" s="21" t="s">
        <v>27</v>
      </c>
    </row>
    <row r="8" spans="1:3" ht="33.6" customHeight="1" x14ac:dyDescent="0.25">
      <c r="A8" s="24" t="s">
        <v>34</v>
      </c>
      <c r="B8" s="26">
        <f>+B3*B2</f>
        <v>0</v>
      </c>
    </row>
    <row r="9" spans="1:3" ht="33.6" customHeight="1" x14ac:dyDescent="0.25">
      <c r="A9" s="24" t="s">
        <v>35</v>
      </c>
      <c r="B9" s="35">
        <v>260</v>
      </c>
    </row>
    <row r="10" spans="1:3" ht="33.6" customHeight="1" x14ac:dyDescent="0.25">
      <c r="A10" s="24" t="s">
        <v>108</v>
      </c>
      <c r="B10" s="35"/>
    </row>
    <row r="11" spans="1:3" ht="33.6" customHeight="1" x14ac:dyDescent="0.25">
      <c r="A11" s="24" t="s">
        <v>36</v>
      </c>
      <c r="B11" s="26">
        <f>+B10*B9</f>
        <v>0</v>
      </c>
    </row>
    <row r="12" spans="1:3" ht="33.6" customHeight="1" x14ac:dyDescent="0.25">
      <c r="A12" s="31" t="s">
        <v>37</v>
      </c>
      <c r="B12" s="36">
        <f>+AVERAGE('LISTINO PREZZI A BASE DI GARA'!$B$6:$B$39)</f>
        <v>0</v>
      </c>
    </row>
    <row r="13" spans="1:3" ht="33.6" customHeight="1" x14ac:dyDescent="0.25">
      <c r="A13" s="32" t="s">
        <v>38</v>
      </c>
      <c r="B13" s="33">
        <f>+B12*B11</f>
        <v>0</v>
      </c>
    </row>
  </sheetData>
  <mergeCells count="1">
    <mergeCell ref="A6:B6"/>
  </mergeCells>
  <pageMargins left="0.7" right="0.7" top="0.75" bottom="0.75" header="0.3" footer="0.3"/>
  <pageSetup paperSize="9" orientation="portrait" verticalDpi="0" r:id="rId1"/>
  <ignoredErrors>
    <ignoredError sqref="B12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22"/>
  <sheetViews>
    <sheetView showGridLines="0" workbookViewId="0">
      <selection activeCell="B11" sqref="B11"/>
    </sheetView>
  </sheetViews>
  <sheetFormatPr defaultRowHeight="15" x14ac:dyDescent="0.25"/>
  <cols>
    <col min="1" max="1" width="56.140625" customWidth="1"/>
    <col min="2" max="2" width="27" customWidth="1"/>
    <col min="3" max="3" width="11.42578125" bestFit="1" customWidth="1"/>
    <col min="5" max="5" width="53.42578125" bestFit="1" customWidth="1"/>
  </cols>
  <sheetData>
    <row r="2" spans="1:3" s="19" customFormat="1" ht="17.100000000000001" customHeight="1" x14ac:dyDescent="0.25">
      <c r="A2" s="84" t="s">
        <v>30</v>
      </c>
      <c r="B2" s="85"/>
      <c r="C2" s="38"/>
    </row>
    <row r="3" spans="1:3" s="19" customFormat="1" ht="17.100000000000001" customHeight="1" x14ac:dyDescent="0.25">
      <c r="A3" s="23" t="s">
        <v>21</v>
      </c>
      <c r="B3" s="21" t="s">
        <v>27</v>
      </c>
    </row>
    <row r="4" spans="1:3" ht="24.95" customHeight="1" x14ac:dyDescent="0.25">
      <c r="A4" s="52" t="s">
        <v>57</v>
      </c>
      <c r="B4" s="53">
        <f>+B5+B11</f>
        <v>0</v>
      </c>
    </row>
    <row r="5" spans="1:3" ht="24.95" customHeight="1" x14ac:dyDescent="0.25">
      <c r="A5" s="27" t="s">
        <v>54</v>
      </c>
      <c r="B5" s="36">
        <f>+$B$6*$B$8*$B$9*$B$10</f>
        <v>0</v>
      </c>
    </row>
    <row r="6" spans="1:3" ht="24.95" customHeight="1" x14ac:dyDescent="0.25">
      <c r="A6" s="28" t="s">
        <v>72</v>
      </c>
      <c r="B6" s="35"/>
    </row>
    <row r="7" spans="1:3" ht="24.95" customHeight="1" x14ac:dyDescent="0.25">
      <c r="A7" s="28" t="s">
        <v>73</v>
      </c>
      <c r="B7" s="35"/>
    </row>
    <row r="8" spans="1:3" ht="24.95" customHeight="1" x14ac:dyDescent="0.25">
      <c r="A8" s="28" t="s">
        <v>42</v>
      </c>
      <c r="B8" s="35"/>
    </row>
    <row r="9" spans="1:3" ht="24.95" customHeight="1" x14ac:dyDescent="0.25">
      <c r="A9" s="28" t="s">
        <v>41</v>
      </c>
      <c r="B9" s="66"/>
    </row>
    <row r="10" spans="1:3" ht="24.95" customHeight="1" x14ac:dyDescent="0.25">
      <c r="A10" s="28" t="s">
        <v>58</v>
      </c>
      <c r="B10" s="35"/>
    </row>
    <row r="11" spans="1:3" ht="24.95" customHeight="1" x14ac:dyDescent="0.25">
      <c r="A11" s="27" t="s">
        <v>55</v>
      </c>
      <c r="B11" s="25">
        <f>+$B$12*$B$13*$B$9*$B$10*'DISTRIBUTORI_DETTAGLIO RICAVI'!$B$9</f>
        <v>0</v>
      </c>
    </row>
    <row r="12" spans="1:3" ht="24.95" customHeight="1" x14ac:dyDescent="0.25">
      <c r="A12" s="28" t="s">
        <v>56</v>
      </c>
      <c r="B12" s="67"/>
    </row>
    <row r="13" spans="1:3" ht="24.95" customHeight="1" x14ac:dyDescent="0.25">
      <c r="A13" s="28" t="s">
        <v>59</v>
      </c>
      <c r="B13" s="67"/>
    </row>
    <row r="14" spans="1:3" ht="24.95" customHeight="1" x14ac:dyDescent="0.25">
      <c r="A14" s="52" t="s">
        <v>31</v>
      </c>
      <c r="B14" s="78">
        <f>+'LISTINO PREZZI A BASE DI GARA'!D40</f>
        <v>0</v>
      </c>
    </row>
    <row r="15" spans="1:3" ht="24.95" customHeight="1" x14ac:dyDescent="0.25">
      <c r="A15" s="52" t="s">
        <v>45</v>
      </c>
      <c r="B15" s="78">
        <f>+B16*B17</f>
        <v>0</v>
      </c>
    </row>
    <row r="16" spans="1:3" ht="24.95" customHeight="1" x14ac:dyDescent="0.25">
      <c r="A16" s="41" t="s">
        <v>43</v>
      </c>
      <c r="B16" s="68"/>
    </row>
    <row r="17" spans="1:2" ht="24.95" customHeight="1" x14ac:dyDescent="0.25">
      <c r="A17" s="41" t="s">
        <v>44</v>
      </c>
      <c r="B17" s="42"/>
    </row>
    <row r="18" spans="1:2" ht="24.95" customHeight="1" x14ac:dyDescent="0.25">
      <c r="A18" s="52" t="s">
        <v>9</v>
      </c>
      <c r="B18" s="42"/>
    </row>
    <row r="19" spans="1:2" ht="24.95" customHeight="1" x14ac:dyDescent="0.25">
      <c r="A19" s="52" t="s">
        <v>52</v>
      </c>
      <c r="B19" s="42"/>
    </row>
    <row r="20" spans="1:2" ht="24.95" customHeight="1" x14ac:dyDescent="0.25">
      <c r="A20" s="29" t="s">
        <v>32</v>
      </c>
      <c r="B20" s="30">
        <f>+B18+B15+B4+B14+B19</f>
        <v>0</v>
      </c>
    </row>
    <row r="21" spans="1:2" ht="24.95" customHeight="1" x14ac:dyDescent="0.25"/>
    <row r="22" spans="1:2" ht="24.95" customHeight="1" x14ac:dyDescent="0.25"/>
  </sheetData>
  <mergeCells count="1">
    <mergeCell ref="A2:B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F8"/>
  <sheetViews>
    <sheetView showGridLines="0" workbookViewId="0">
      <selection activeCell="F6" sqref="F6"/>
    </sheetView>
  </sheetViews>
  <sheetFormatPr defaultRowHeight="15" x14ac:dyDescent="0.25"/>
  <cols>
    <col min="1" max="1" width="56.140625" customWidth="1"/>
    <col min="2" max="2" width="27" customWidth="1"/>
    <col min="3" max="3" width="11.42578125" bestFit="1" customWidth="1"/>
    <col min="5" max="5" width="58.7109375" bestFit="1" customWidth="1"/>
  </cols>
  <sheetData>
    <row r="2" spans="1:6" s="19" customFormat="1" ht="17.100000000000001" customHeight="1" x14ac:dyDescent="0.25">
      <c r="A2" s="86" t="s">
        <v>23</v>
      </c>
      <c r="B2" s="87"/>
      <c r="C2" s="87"/>
      <c r="E2" s="88" t="s">
        <v>24</v>
      </c>
      <c r="F2" s="89"/>
    </row>
    <row r="3" spans="1:6" s="19" customFormat="1" ht="17.100000000000001" customHeight="1" x14ac:dyDescent="0.25">
      <c r="A3" s="20" t="s">
        <v>21</v>
      </c>
      <c r="B3" s="20" t="s">
        <v>40</v>
      </c>
      <c r="C3" s="20" t="s">
        <v>25</v>
      </c>
      <c r="E3" s="20" t="s">
        <v>26</v>
      </c>
      <c r="F3" s="21" t="s">
        <v>27</v>
      </c>
    </row>
    <row r="4" spans="1:6" x14ac:dyDescent="0.25">
      <c r="A4" s="5" t="s">
        <v>53</v>
      </c>
      <c r="B4" s="40"/>
      <c r="C4" s="39"/>
      <c r="E4" s="5" t="s">
        <v>28</v>
      </c>
      <c r="F4" s="22" t="str">
        <f>+IF(AND(C4="", B4=""), "", C4/B4)</f>
        <v/>
      </c>
    </row>
    <row r="5" spans="1:6" x14ac:dyDescent="0.25">
      <c r="A5" s="5" t="s">
        <v>29</v>
      </c>
      <c r="B5" s="40"/>
      <c r="C5" s="39"/>
      <c r="E5" s="5" t="s">
        <v>29</v>
      </c>
      <c r="F5" s="22" t="str">
        <f t="shared" ref="F5" si="0">+IF(AND(C5="", B5=""), "", C5/B5)</f>
        <v/>
      </c>
    </row>
    <row r="6" spans="1:6" x14ac:dyDescent="0.25">
      <c r="E6" s="54" t="s">
        <v>60</v>
      </c>
      <c r="F6" s="55">
        <f>+SUM(F4:F5)</f>
        <v>0</v>
      </c>
    </row>
    <row r="7" spans="1:6" ht="24.95" customHeight="1" x14ac:dyDescent="0.25"/>
    <row r="8" spans="1:6" ht="24.95" customHeight="1" x14ac:dyDescent="0.25"/>
  </sheetData>
  <mergeCells count="2">
    <mergeCell ref="A2:C2"/>
    <mergeCell ref="E2:F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7"/>
  <sheetViews>
    <sheetView showGridLines="0" workbookViewId="0">
      <selection activeCell="F6" sqref="F6"/>
    </sheetView>
  </sheetViews>
  <sheetFormatPr defaultRowHeight="15" x14ac:dyDescent="0.25"/>
  <cols>
    <col min="3" max="3" width="12.5703125" bestFit="1" customWidth="1"/>
    <col min="5" max="5" width="15.5703125" bestFit="1" customWidth="1"/>
    <col min="6" max="6" width="15.42578125" bestFit="1" customWidth="1"/>
  </cols>
  <sheetData>
    <row r="1" spans="2:6" ht="15.75" thickBot="1" x14ac:dyDescent="0.3"/>
    <row r="2" spans="2:6" x14ac:dyDescent="0.25">
      <c r="B2" s="90" t="s">
        <v>49</v>
      </c>
      <c r="C2" s="91"/>
      <c r="D2" s="91"/>
      <c r="E2" s="92"/>
      <c r="F2" s="93"/>
    </row>
    <row r="3" spans="2:6" x14ac:dyDescent="0.25">
      <c r="B3" s="46" t="s">
        <v>68</v>
      </c>
      <c r="C3" s="47" t="s">
        <v>27</v>
      </c>
      <c r="D3" s="47" t="s">
        <v>69</v>
      </c>
      <c r="E3" s="61" t="s">
        <v>70</v>
      </c>
      <c r="F3" s="48" t="s">
        <v>71</v>
      </c>
    </row>
    <row r="4" spans="2:6" ht="15.75" thickBot="1" x14ac:dyDescent="0.3">
      <c r="B4" s="62">
        <v>0</v>
      </c>
      <c r="C4" s="72"/>
      <c r="D4" s="63"/>
      <c r="E4" s="64">
        <v>3</v>
      </c>
      <c r="F4" s="65">
        <v>0</v>
      </c>
    </row>
    <row r="5" spans="2:6" ht="15.75" thickBot="1" x14ac:dyDescent="0.3">
      <c r="B5" s="62">
        <v>1</v>
      </c>
      <c r="C5" s="73">
        <f>+C4-(C4/$E$4)</f>
        <v>0</v>
      </c>
      <c r="F5" s="65">
        <f>+IF(OR(C4="",$D$4="",$E$4=""),0, (C4*$D$4))</f>
        <v>0</v>
      </c>
    </row>
    <row r="6" spans="2:6" ht="15.75" thickBot="1" x14ac:dyDescent="0.3">
      <c r="B6" s="62">
        <v>2</v>
      </c>
      <c r="C6" s="73">
        <f t="shared" ref="C6:C7" si="0">+C5-($C$4/$E$4)</f>
        <v>0</v>
      </c>
      <c r="F6" s="65">
        <f t="shared" ref="F6:F7" si="1">+IF(OR(C5="",$D$4="",$E$4=""),0, (C5*$D$4))</f>
        <v>0</v>
      </c>
    </row>
    <row r="7" spans="2:6" ht="15.75" thickBot="1" x14ac:dyDescent="0.3">
      <c r="B7" s="62">
        <v>3</v>
      </c>
      <c r="C7" s="73">
        <f t="shared" si="0"/>
        <v>0</v>
      </c>
      <c r="F7" s="65">
        <f t="shared" si="1"/>
        <v>0</v>
      </c>
    </row>
  </sheetData>
  <mergeCells count="1">
    <mergeCell ref="B2:F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PEF_DISTRIBUTORI AUTOMATICI</vt:lpstr>
      <vt:lpstr>LISTINO PREZZI A BASE DI GARA</vt:lpstr>
      <vt:lpstr>DISTRIBUTORI_DETTAGLIO RICAVI</vt:lpstr>
      <vt:lpstr>DISTRIBUTORI_DETTAGLIO COSTI</vt:lpstr>
      <vt:lpstr>DISTRIBUTORI_AMMORTAMENTO</vt:lpstr>
      <vt:lpstr>ONERI FINANZIARI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Versace, Caterina</dc:creator>
  <cp:lastModifiedBy>Scanu Roberta</cp:lastModifiedBy>
  <dcterms:created xsi:type="dcterms:W3CDTF">2018-12-14T12:24:09Z</dcterms:created>
  <dcterms:modified xsi:type="dcterms:W3CDTF">2025-04-24T13:30:04Z</dcterms:modified>
</cp:coreProperties>
</file>